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orge\Documents\Scanned Documents\"/>
    </mc:Choice>
  </mc:AlternateContent>
  <bookViews>
    <workbookView xWindow="0" yWindow="0" windowWidth="28800" windowHeight="10935"/>
  </bookViews>
  <sheets>
    <sheet name="Sheet1" sheetId="1" r:id="rId1"/>
  </sheets>
  <definedNames>
    <definedName name="cycletime">Sheet1!#REF!</definedName>
    <definedName name="daysperyear">Sheet1!$G$9</definedName>
    <definedName name="hourspershift">Sheet1!$G$10</definedName>
    <definedName name="shifts">Sheet1!$G$11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C9" i="1"/>
  <c r="E25" i="1"/>
  <c r="F37" i="1" s="1"/>
  <c r="F40" i="1"/>
  <c r="G40" i="1" s="1"/>
  <c r="H40" i="1" s="1"/>
  <c r="E22" i="1"/>
  <c r="C36" i="1"/>
  <c r="E17" i="1"/>
  <c r="E18" i="1"/>
  <c r="E20" i="1"/>
  <c r="E23" i="1"/>
  <c r="E24" i="1"/>
  <c r="E26" i="1" s="1"/>
  <c r="C6" i="1" s="1"/>
  <c r="E37" i="1"/>
  <c r="G37" i="1" s="1"/>
  <c r="H37" i="1" s="1"/>
  <c r="E38" i="1"/>
  <c r="G38" i="1" s="1"/>
  <c r="H38" i="1" s="1"/>
  <c r="F38" i="1"/>
  <c r="E39" i="1"/>
  <c r="G39" i="1" s="1"/>
  <c r="H39" i="1" s="1"/>
  <c r="F39" i="1"/>
  <c r="D51" i="1"/>
  <c r="E41" i="1"/>
  <c r="E36" i="1"/>
  <c r="E35" i="1"/>
  <c r="E34" i="1"/>
  <c r="E33" i="1"/>
  <c r="E32" i="1"/>
  <c r="E31" i="1"/>
  <c r="R16" i="1"/>
  <c r="G41" i="1" l="1"/>
  <c r="H41" i="1" s="1"/>
  <c r="F31" i="1"/>
  <c r="G31" i="1" s="1"/>
  <c r="H31" i="1" s="1"/>
  <c r="F32" i="1"/>
  <c r="G32" i="1" s="1"/>
  <c r="H32" i="1" s="1"/>
  <c r="F33" i="1"/>
  <c r="G33" i="1" s="1"/>
  <c r="H33" i="1" s="1"/>
  <c r="F34" i="1"/>
  <c r="G34" i="1" s="1"/>
  <c r="H34" i="1" s="1"/>
  <c r="F35" i="1"/>
  <c r="G35" i="1" s="1"/>
  <c r="H35" i="1" s="1"/>
  <c r="F36" i="1"/>
  <c r="G36" i="1" s="1"/>
  <c r="H36" i="1" s="1"/>
  <c r="F41" i="1"/>
</calcChain>
</file>

<file path=xl/sharedStrings.xml><?xml version="1.0" encoding="utf-8"?>
<sst xmlns="http://schemas.openxmlformats.org/spreadsheetml/2006/main" count="80" uniqueCount="74">
  <si>
    <t>Customer:</t>
  </si>
  <si>
    <t>Project Name or Location:</t>
  </si>
  <si>
    <t>Rev Date:</t>
  </si>
  <si>
    <t>Hoist Type:</t>
  </si>
  <si>
    <t>Loads Per Hour:</t>
  </si>
  <si>
    <t>Cycle Time:</t>
  </si>
  <si>
    <t>seconds</t>
  </si>
  <si>
    <t>Days/year</t>
  </si>
  <si>
    <t>Load Size:</t>
  </si>
  <si>
    <t>Hours/shift</t>
  </si>
  <si>
    <t>Shifts/day</t>
  </si>
  <si>
    <t>Type II</t>
  </si>
  <si>
    <t>Entries</t>
  </si>
  <si>
    <t>Cycle Time</t>
  </si>
  <si>
    <t>NUMBER OF HOISTS</t>
  </si>
  <si>
    <t>Total</t>
  </si>
  <si>
    <t>Number</t>
  </si>
  <si>
    <t>Time (sec.)</t>
  </si>
  <si>
    <t>Lifts</t>
  </si>
  <si>
    <t>Lowers</t>
  </si>
  <si>
    <t>Line Length (ft.)</t>
  </si>
  <si>
    <t>Factor</t>
  </si>
  <si>
    <t>FPM</t>
  </si>
  <si>
    <t>sec.</t>
  </si>
  <si>
    <t>Cycle time</t>
  </si>
  <si>
    <t>Calculated Hoists Reqd.</t>
  </si>
  <si>
    <t>PROCESS CAPACITY</t>
  </si>
  <si>
    <t>Process</t>
  </si>
  <si>
    <t>Process Time</t>
  </si>
  <si>
    <t>Fill Time</t>
  </si>
  <si>
    <t>Total Time</t>
  </si>
  <si>
    <t>Bays Reqd.</t>
  </si>
  <si>
    <t>(Minutes)</t>
  </si>
  <si>
    <t>(Seconds)</t>
  </si>
  <si>
    <t>Rounded Up</t>
  </si>
  <si>
    <t>Load</t>
  </si>
  <si>
    <t>Queue</t>
  </si>
  <si>
    <t>Alkaline Clean</t>
  </si>
  <si>
    <t>Etch</t>
  </si>
  <si>
    <t>Desmut</t>
  </si>
  <si>
    <t>.</t>
  </si>
  <si>
    <t>Anodize Type II</t>
  </si>
  <si>
    <t>ANODIZE TIME CALCULATION</t>
  </si>
  <si>
    <t>THICKNESS - ENTER ONE VALUE</t>
  </si>
  <si>
    <t>MILS</t>
  </si>
  <si>
    <t>CURRENT DENSITY - ENTER ONE VALUE</t>
  </si>
  <si>
    <t>A/SQ.FT.</t>
  </si>
  <si>
    <t>CONSERVATIVE TIME IN MINUTES =</t>
  </si>
  <si>
    <t>Dye Seal</t>
  </si>
  <si>
    <t>Hot Water Seal</t>
  </si>
  <si>
    <t>Hot Water Rinse</t>
  </si>
  <si>
    <t>Grand Rapdis, MI</t>
  </si>
  <si>
    <t xml:space="preserve">1000# Overhead Hoist </t>
  </si>
  <si>
    <t>20" DOT x 60" Deep x 132" Long</t>
  </si>
  <si>
    <t>Project  No:</t>
  </si>
  <si>
    <t>STERC Article</t>
  </si>
  <si>
    <t>Black Dye</t>
  </si>
  <si>
    <t>Rinse Tank Size:</t>
  </si>
  <si>
    <t>Operation hours</t>
  </si>
  <si>
    <t>8" DOT x 48" Deep x 120" Long</t>
  </si>
  <si>
    <t>CALCULATED TIME IN MINUTES =</t>
  </si>
  <si>
    <t>Total Up Drain Dwells</t>
  </si>
  <si>
    <t>Total Rinse Dwell Time between 5-60 seconds</t>
  </si>
  <si>
    <t>Number of Tanks</t>
  </si>
  <si>
    <t>Unload</t>
  </si>
  <si>
    <t>85% Efficent</t>
  </si>
  <si>
    <t>ABC Finishing Company</t>
  </si>
  <si>
    <t>on the Existing Line</t>
  </si>
  <si>
    <t>Existing Number of Hoists:</t>
  </si>
  <si>
    <t>Rectifier Size:</t>
  </si>
  <si>
    <t>150 square feet</t>
  </si>
  <si>
    <t>24 Volt 3000 Amps</t>
  </si>
  <si>
    <t>Maximum Surface Area per Load:</t>
  </si>
  <si>
    <t>PRODUCTION CAPACITY ANALYSIS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</si>
</sst>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theme="0" tint="-0.249977111117893"/>
      <name val="Arial"/>
      <family val="2"/>
    </font>
    <font>
      <b/>
      <sz val="12"/>
      <color theme="0" tint="-0.249977111117893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sz val="9"/>
      <name val="Geneva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1" fillId="0" borderId="0" xfId="0" applyNumberFormat="1" applyFont="1" applyFill="1"/>
    <xf numFmtId="0" fontId="1" fillId="0" borderId="0" xfId="0" applyFont="1" applyFill="1"/>
    <xf numFmtId="3" fontId="1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1" fillId="0" borderId="0" xfId="0" applyNumberFormat="1" applyFont="1" applyFill="1" applyAlignment="1"/>
    <xf numFmtId="3" fontId="1" fillId="0" borderId="0" xfId="0" applyNumberFormat="1" applyFont="1" applyFill="1"/>
    <xf numFmtId="0" fontId="1" fillId="0" borderId="0" xfId="0" applyFont="1" applyFill="1" applyBorder="1"/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4" fontId="3" fillId="0" borderId="0" xfId="0" applyNumberFormat="1" applyFont="1" applyFill="1"/>
    <xf numFmtId="3" fontId="3" fillId="0" borderId="0" xfId="0" applyNumberFormat="1" applyFont="1" applyFill="1"/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0" xfId="0" applyFont="1"/>
    <xf numFmtId="164" fontId="4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3" fontId="3" fillId="0" borderId="5" xfId="0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left"/>
    </xf>
    <xf numFmtId="2" fontId="1" fillId="0" borderId="0" xfId="0" applyNumberFormat="1" applyFont="1" applyAlignment="1">
      <alignment horizontal="left"/>
    </xf>
    <xf numFmtId="164" fontId="1" fillId="0" borderId="0" xfId="0" applyNumberFormat="1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3" fillId="0" borderId="0" xfId="0" applyNumberFormat="1" applyFont="1" applyFill="1" applyAlignment="1">
      <alignment horizontal="left"/>
    </xf>
    <xf numFmtId="3" fontId="8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0" fontId="7" fillId="0" borderId="0" xfId="0" applyFont="1" applyBorder="1"/>
    <xf numFmtId="3" fontId="8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7" fillId="0" borderId="0" xfId="0" applyFont="1"/>
    <xf numFmtId="3" fontId="1" fillId="0" borderId="7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center"/>
    </xf>
    <xf numFmtId="0" fontId="1" fillId="0" borderId="10" xfId="0" applyFont="1" applyBorder="1"/>
    <xf numFmtId="3" fontId="1" fillId="0" borderId="22" xfId="0" applyNumberFormat="1" applyFont="1" applyFill="1" applyBorder="1" applyAlignment="1">
      <alignment horizontal="left"/>
    </xf>
    <xf numFmtId="0" fontId="1" fillId="0" borderId="8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/>
    <xf numFmtId="164" fontId="10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right"/>
    </xf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Border="1"/>
    <xf numFmtId="164" fontId="3" fillId="0" borderId="0" xfId="0" applyNumberFormat="1" applyFont="1"/>
    <xf numFmtId="3" fontId="3" fillId="0" borderId="0" xfId="0" applyNumberFormat="1" applyFont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164" fontId="1" fillId="0" borderId="16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164" fontId="1" fillId="0" borderId="18" xfId="0" applyNumberFormat="1" applyFont="1" applyFill="1" applyBorder="1" applyAlignment="1">
      <alignment horizontal="center"/>
    </xf>
    <xf numFmtId="0" fontId="6" fillId="0" borderId="0" xfId="0" applyFont="1"/>
    <xf numFmtId="0" fontId="11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164" fontId="1" fillId="0" borderId="22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1" fillId="0" borderId="22" xfId="0" applyNumberFormat="1" applyFont="1" applyFill="1" applyBorder="1" applyAlignment="1">
      <alignment horizontal="center"/>
    </xf>
    <xf numFmtId="3" fontId="1" fillId="0" borderId="11" xfId="0" applyNumberFormat="1" applyFont="1" applyFill="1" applyBorder="1" applyAlignment="1">
      <alignment horizontal="center"/>
    </xf>
    <xf numFmtId="3" fontId="1" fillId="0" borderId="16" xfId="0" applyNumberFormat="1" applyFont="1" applyFill="1" applyBorder="1" applyAlignment="1">
      <alignment horizontal="center"/>
    </xf>
    <xf numFmtId="3" fontId="1" fillId="0" borderId="18" xfId="0" applyNumberFormat="1" applyFont="1" applyFill="1" applyBorder="1" applyAlignment="1">
      <alignment horizontal="center"/>
    </xf>
    <xf numFmtId="164" fontId="3" fillId="0" borderId="28" xfId="0" applyNumberFormat="1" applyFont="1" applyFill="1" applyBorder="1" applyAlignment="1">
      <alignment horizontal="center"/>
    </xf>
    <xf numFmtId="164" fontId="3" fillId="0" borderId="29" xfId="0" applyNumberFormat="1" applyFont="1" applyFill="1" applyBorder="1" applyAlignment="1">
      <alignment horizontal="center"/>
    </xf>
    <xf numFmtId="164" fontId="3" fillId="0" borderId="30" xfId="0" applyNumberFormat="1" applyFont="1" applyFill="1" applyBorder="1" applyAlignment="1">
      <alignment horizontal="center"/>
    </xf>
    <xf numFmtId="14" fontId="3" fillId="2" borderId="0" xfId="0" applyNumberFormat="1" applyFont="1" applyFill="1" applyAlignment="1">
      <alignment horizontal="center"/>
    </xf>
    <xf numFmtId="164" fontId="1" fillId="2" borderId="0" xfId="0" applyNumberFormat="1" applyFont="1" applyFill="1"/>
    <xf numFmtId="0" fontId="3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3" xfId="0" applyNumberFormat="1" applyFont="1" applyFill="1" applyBorder="1" applyAlignment="1" applyProtection="1">
      <alignment horizontal="left"/>
    </xf>
    <xf numFmtId="0" fontId="1" fillId="2" borderId="14" xfId="0" applyFont="1" applyFill="1" applyBorder="1" applyAlignment="1">
      <alignment horizontal="center"/>
    </xf>
    <xf numFmtId="0" fontId="1" fillId="2" borderId="13" xfId="0" applyNumberFormat="1" applyFont="1" applyFill="1" applyBorder="1" applyAlignment="1" applyProtection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12" xfId="0" applyNumberFormat="1" applyFont="1" applyFill="1" applyBorder="1" applyAlignment="1" applyProtection="1">
      <alignment horizontal="center"/>
    </xf>
    <xf numFmtId="0" fontId="1" fillId="2" borderId="13" xfId="0" applyNumberFormat="1" applyFont="1" applyFill="1" applyBorder="1" applyAlignment="1" applyProtection="1">
      <alignment horizontal="left" wrapText="1"/>
    </xf>
    <xf numFmtId="0" fontId="1" fillId="2" borderId="13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center"/>
    </xf>
    <xf numFmtId="164" fontId="1" fillId="2" borderId="15" xfId="0" applyNumberFormat="1" applyFont="1" applyFill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164" fontId="1" fillId="2" borderId="21" xfId="0" applyNumberFormat="1" applyFont="1" applyFill="1" applyBorder="1" applyAlignment="1">
      <alignment horizontal="center"/>
    </xf>
    <xf numFmtId="3" fontId="3" fillId="0" borderId="0" xfId="0" applyNumberFormat="1" applyFont="1"/>
    <xf numFmtId="0" fontId="1" fillId="0" borderId="9" xfId="0" applyFont="1" applyBorder="1" applyAlignment="1">
      <alignment horizontal="left"/>
    </xf>
    <xf numFmtId="3" fontId="1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2" fillId="0" borderId="0" xfId="0" applyFont="1" applyBorder="1"/>
    <xf numFmtId="0" fontId="3" fillId="0" borderId="0" xfId="0" applyFont="1" applyBorder="1" applyAlignment="1">
      <alignment horizontal="right"/>
    </xf>
    <xf numFmtId="2" fontId="1" fillId="2" borderId="27" xfId="0" applyNumberFormat="1" applyFont="1" applyFill="1" applyBorder="1" applyAlignment="1">
      <alignment horizontal="center"/>
    </xf>
    <xf numFmtId="2" fontId="12" fillId="0" borderId="0" xfId="0" applyNumberFormat="1" applyFont="1" applyBorder="1"/>
    <xf numFmtId="2" fontId="1" fillId="0" borderId="27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12" fillId="0" borderId="10" xfId="0" applyFont="1" applyBorder="1"/>
    <xf numFmtId="2" fontId="1" fillId="0" borderId="10" xfId="0" applyNumberFormat="1" applyFont="1" applyBorder="1"/>
    <xf numFmtId="0" fontId="14" fillId="0" borderId="10" xfId="0" applyFont="1" applyBorder="1"/>
    <xf numFmtId="3" fontId="1" fillId="0" borderId="8" xfId="0" applyNumberFormat="1" applyFont="1" applyBorder="1"/>
    <xf numFmtId="1" fontId="1" fillId="0" borderId="12" xfId="0" applyNumberFormat="1" applyFont="1" applyFill="1" applyBorder="1" applyAlignment="1" applyProtection="1">
      <alignment horizontal="center"/>
    </xf>
    <xf numFmtId="0" fontId="1" fillId="0" borderId="5" xfId="0" applyFont="1" applyFill="1" applyBorder="1" applyAlignment="1">
      <alignment horizontal="left" wrapText="1"/>
    </xf>
    <xf numFmtId="0" fontId="1" fillId="0" borderId="10" xfId="0" applyFont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0" fontId="1" fillId="2" borderId="33" xfId="0" applyFont="1" applyFill="1" applyBorder="1" applyAlignment="1">
      <alignment horizontal="left"/>
    </xf>
    <xf numFmtId="0" fontId="1" fillId="2" borderId="34" xfId="0" applyFont="1" applyFill="1" applyBorder="1" applyAlignment="1">
      <alignment horizontal="center"/>
    </xf>
    <xf numFmtId="3" fontId="3" fillId="0" borderId="23" xfId="0" applyNumberFormat="1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center"/>
    </xf>
    <xf numFmtId="3" fontId="1" fillId="2" borderId="32" xfId="0" applyNumberFormat="1" applyFont="1" applyFill="1" applyBorder="1" applyAlignment="1">
      <alignment horizontal="center"/>
    </xf>
    <xf numFmtId="3" fontId="1" fillId="2" borderId="16" xfId="0" applyNumberFormat="1" applyFont="1" applyFill="1" applyBorder="1" applyAlignment="1">
      <alignment horizontal="center"/>
    </xf>
    <xf numFmtId="3" fontId="1" fillId="2" borderId="31" xfId="0" applyNumberFormat="1" applyFont="1" applyFill="1" applyBorder="1" applyAlignment="1">
      <alignment horizontal="center"/>
    </xf>
    <xf numFmtId="3" fontId="1" fillId="2" borderId="18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/>
    <xf numFmtId="3" fontId="3" fillId="2" borderId="0" xfId="0" applyNumberFormat="1" applyFont="1" applyFill="1" applyAlignment="1"/>
    <xf numFmtId="3" fontId="3" fillId="0" borderId="0" xfId="0" applyNumberFormat="1" applyFont="1" applyFill="1" applyAlignment="1">
      <alignment horizontal="center" wrapText="1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70"/>
  <sheetViews>
    <sheetView tabSelected="1" workbookViewId="0">
      <selection activeCell="I31" sqref="I31"/>
    </sheetView>
  </sheetViews>
  <sheetFormatPr defaultColWidth="9.140625" defaultRowHeight="15"/>
  <cols>
    <col min="1" max="1" width="3.85546875" style="1" bestFit="1" customWidth="1"/>
    <col min="2" max="2" width="38.28515625" style="2" customWidth="1"/>
    <col min="3" max="3" width="20" style="1" customWidth="1"/>
    <col min="4" max="4" width="17.7109375" style="3" customWidth="1"/>
    <col min="5" max="5" width="16.5703125" style="3" customWidth="1"/>
    <col min="6" max="6" width="23.7109375" style="3" bestFit="1" customWidth="1"/>
    <col min="7" max="7" width="15" style="4" customWidth="1"/>
    <col min="8" max="8" width="15.85546875" style="4" bestFit="1" customWidth="1"/>
    <col min="9" max="9" width="22.28515625" style="4" bestFit="1" customWidth="1"/>
    <col min="10" max="10" width="8.42578125" style="4" bestFit="1" customWidth="1"/>
    <col min="11" max="11" width="13.85546875" style="4" customWidth="1"/>
    <col min="12" max="13" width="11.7109375" style="4" customWidth="1"/>
    <col min="14" max="14" width="12.7109375" style="2" customWidth="1"/>
    <col min="15" max="15" width="12.7109375" style="5" customWidth="1"/>
    <col min="16" max="16" width="15.85546875" style="6" bestFit="1" customWidth="1"/>
    <col min="17" max="18" width="12.7109375" style="7" customWidth="1"/>
    <col min="19" max="19" width="11.140625" style="8" customWidth="1"/>
    <col min="20" max="42" width="9.140625" style="7"/>
    <col min="43" max="16384" width="9.140625" style="2"/>
  </cols>
  <sheetData>
    <row r="2" spans="1:42" ht="20.100000000000001" customHeight="1">
      <c r="B2" s="9" t="s">
        <v>73</v>
      </c>
    </row>
    <row r="3" spans="1:42" ht="20.100000000000001" customHeight="1"/>
    <row r="4" spans="1:42" ht="20.100000000000001" customHeight="1">
      <c r="B4" s="10" t="s">
        <v>0</v>
      </c>
      <c r="C4" s="161" t="s">
        <v>66</v>
      </c>
      <c r="D4" s="161"/>
      <c r="E4" s="2"/>
      <c r="F4" s="11" t="s">
        <v>54</v>
      </c>
      <c r="G4" s="162" t="s">
        <v>55</v>
      </c>
      <c r="H4" s="162"/>
      <c r="M4" s="12"/>
      <c r="N4" s="13"/>
      <c r="O4" s="14"/>
      <c r="P4" s="14"/>
      <c r="Q4" s="14"/>
      <c r="R4" s="14"/>
    </row>
    <row r="5" spans="1:42" ht="19.899999999999999" customHeight="1">
      <c r="B5" s="10" t="s">
        <v>1</v>
      </c>
      <c r="C5" s="161" t="s">
        <v>51</v>
      </c>
      <c r="D5" s="161"/>
      <c r="E5" s="2"/>
      <c r="F5" s="11" t="s">
        <v>2</v>
      </c>
      <c r="G5" s="107">
        <v>43199</v>
      </c>
      <c r="H5" s="108"/>
      <c r="I5" s="12"/>
      <c r="J5" s="12"/>
      <c r="K5" s="12"/>
      <c r="L5" s="12"/>
      <c r="M5" s="13"/>
      <c r="N5" s="13"/>
      <c r="O5" s="13"/>
      <c r="P5" s="13"/>
      <c r="Q5" s="13"/>
      <c r="R5" s="13"/>
    </row>
    <row r="6" spans="1:42" ht="20.100000000000001" customHeight="1">
      <c r="B6" s="10" t="s">
        <v>68</v>
      </c>
      <c r="C6" s="110">
        <f>ROUNDUP(E26,0)</f>
        <v>3</v>
      </c>
      <c r="D6" s="2"/>
      <c r="E6" s="16"/>
      <c r="F6" s="17"/>
      <c r="G6" s="12"/>
      <c r="H6" s="17"/>
      <c r="I6" s="17"/>
      <c r="J6" s="17"/>
      <c r="K6" s="17"/>
      <c r="L6" s="17"/>
      <c r="M6" s="2"/>
      <c r="O6" s="11"/>
      <c r="P6" s="14"/>
      <c r="Q6" s="18"/>
      <c r="R6" s="18"/>
    </row>
    <row r="7" spans="1:42" ht="20.100000000000001" customHeight="1">
      <c r="B7" s="10" t="s">
        <v>3</v>
      </c>
      <c r="C7" s="163" t="s">
        <v>52</v>
      </c>
      <c r="D7" s="163"/>
      <c r="E7" s="16"/>
      <c r="F7" s="17"/>
      <c r="G7" s="12"/>
      <c r="H7" s="17"/>
      <c r="I7" s="17"/>
      <c r="J7" s="17"/>
      <c r="K7" s="17"/>
      <c r="L7" s="17"/>
      <c r="M7" s="2"/>
      <c r="O7" s="11"/>
      <c r="P7" s="14"/>
      <c r="Q7" s="18"/>
      <c r="R7" s="18"/>
    </row>
    <row r="8" spans="1:42" ht="20.100000000000001" customHeight="1">
      <c r="B8" s="19" t="s">
        <v>4</v>
      </c>
      <c r="C8" s="110">
        <v>6</v>
      </c>
      <c r="F8" s="164" t="s">
        <v>58</v>
      </c>
      <c r="G8" s="164"/>
      <c r="H8" s="17"/>
      <c r="I8" s="17"/>
      <c r="J8" s="17"/>
      <c r="K8" s="17"/>
      <c r="L8" s="17"/>
      <c r="M8" s="2"/>
      <c r="O8" s="11"/>
      <c r="P8" s="14"/>
      <c r="Q8" s="18"/>
      <c r="R8" s="18"/>
    </row>
    <row r="9" spans="1:42" ht="20.100000000000001" customHeight="1">
      <c r="B9" s="19" t="s">
        <v>5</v>
      </c>
      <c r="C9" s="160">
        <f>3600/C8</f>
        <v>600</v>
      </c>
      <c r="D9" s="130" t="s">
        <v>6</v>
      </c>
      <c r="F9" s="19" t="s">
        <v>7</v>
      </c>
      <c r="G9" s="109">
        <v>250</v>
      </c>
      <c r="H9" s="17"/>
      <c r="I9" s="17"/>
      <c r="J9" s="17"/>
      <c r="K9" s="17"/>
      <c r="L9" s="17"/>
      <c r="M9" s="2"/>
      <c r="O9" s="11"/>
      <c r="P9" s="14"/>
      <c r="Q9" s="18"/>
      <c r="R9" s="18"/>
    </row>
    <row r="10" spans="1:42" ht="20.100000000000001" customHeight="1">
      <c r="B10" s="19" t="s">
        <v>8</v>
      </c>
      <c r="C10" s="161" t="s">
        <v>59</v>
      </c>
      <c r="D10" s="161"/>
      <c r="F10" s="19" t="s">
        <v>9</v>
      </c>
      <c r="G10" s="110">
        <v>6.8</v>
      </c>
      <c r="H10" s="21" t="s">
        <v>65</v>
      </c>
      <c r="I10" s="22"/>
      <c r="J10" s="17"/>
      <c r="K10" s="17"/>
      <c r="L10" s="17"/>
      <c r="M10" s="2"/>
      <c r="O10" s="11"/>
      <c r="P10" s="14"/>
      <c r="Q10" s="18"/>
      <c r="R10" s="18"/>
    </row>
    <row r="11" spans="1:42" ht="20.100000000000001" customHeight="1">
      <c r="B11" s="15" t="s">
        <v>57</v>
      </c>
      <c r="C11" s="161" t="s">
        <v>53</v>
      </c>
      <c r="D11" s="161"/>
      <c r="F11" s="19" t="s">
        <v>10</v>
      </c>
      <c r="G11" s="109">
        <v>2</v>
      </c>
      <c r="H11" s="17"/>
      <c r="I11" s="17"/>
      <c r="J11" s="17"/>
      <c r="K11" s="17"/>
      <c r="L11" s="17"/>
      <c r="M11" s="2"/>
      <c r="O11" s="11"/>
      <c r="P11" s="14"/>
      <c r="Q11" s="18"/>
      <c r="R11" s="8"/>
      <c r="S11" s="7"/>
      <c r="AP11" s="2"/>
    </row>
    <row r="12" spans="1:42" ht="20.100000000000001" customHeight="1">
      <c r="B12" s="15" t="s">
        <v>72</v>
      </c>
      <c r="C12" s="161" t="s">
        <v>70</v>
      </c>
      <c r="D12" s="161"/>
      <c r="F12" s="17"/>
      <c r="G12" s="12"/>
      <c r="H12" s="17"/>
      <c r="I12" s="17"/>
      <c r="J12" s="17"/>
      <c r="K12" s="17"/>
      <c r="L12" s="17"/>
      <c r="M12" s="2"/>
      <c r="O12" s="11"/>
      <c r="P12" s="14"/>
      <c r="Q12" s="18"/>
      <c r="R12" s="8"/>
      <c r="S12" s="7"/>
      <c r="AP12" s="2"/>
    </row>
    <row r="13" spans="1:42" s="31" customFormat="1" ht="19.899999999999999" customHeight="1">
      <c r="A13" s="10"/>
      <c r="B13" s="15" t="s">
        <v>69</v>
      </c>
      <c r="C13" s="161" t="s">
        <v>71</v>
      </c>
      <c r="D13" s="161"/>
      <c r="E13" s="8"/>
      <c r="F13" s="8"/>
      <c r="G13" s="8"/>
      <c r="H13" s="48"/>
      <c r="I13" s="48"/>
      <c r="J13" s="48"/>
      <c r="K13" s="48"/>
      <c r="L13" s="41"/>
      <c r="M13" s="8"/>
      <c r="N13" s="48"/>
      <c r="O13" s="1"/>
      <c r="P13" s="1"/>
      <c r="Q13" s="1"/>
      <c r="R13" s="32" t="s">
        <v>12</v>
      </c>
      <c r="S13" s="33"/>
      <c r="T13" s="33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</row>
    <row r="14" spans="1:42" s="31" customFormat="1" ht="19.899999999999999" customHeight="1">
      <c r="A14" s="10"/>
      <c r="B14" s="15"/>
      <c r="C14" s="83"/>
      <c r="D14" s="83"/>
      <c r="E14" s="8"/>
      <c r="F14" s="8"/>
      <c r="G14" s="8"/>
      <c r="H14" s="48"/>
      <c r="I14" s="48"/>
      <c r="J14" s="48"/>
      <c r="K14" s="48"/>
      <c r="L14" s="41"/>
      <c r="M14" s="8"/>
      <c r="N14" s="48"/>
      <c r="O14" s="1"/>
      <c r="P14" s="1"/>
      <c r="Q14" s="1"/>
      <c r="R14" s="32"/>
      <c r="S14" s="33"/>
      <c r="T14" s="33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</row>
    <row r="15" spans="1:42" s="31" customFormat="1" ht="19.899999999999999" customHeight="1">
      <c r="A15" s="10"/>
      <c r="B15" s="50" t="s">
        <v>14</v>
      </c>
      <c r="C15" s="51"/>
      <c r="D15" s="51"/>
      <c r="E15" s="15" t="s">
        <v>15</v>
      </c>
      <c r="F15" s="52"/>
      <c r="G15" s="53"/>
      <c r="H15" s="54"/>
      <c r="I15" s="54"/>
      <c r="J15" s="54"/>
      <c r="K15" s="54"/>
      <c r="L15" s="55"/>
      <c r="M15" s="55"/>
      <c r="N15" s="56"/>
      <c r="O15" s="57"/>
      <c r="P15" s="53"/>
      <c r="Q15" s="54"/>
      <c r="R15" s="37"/>
      <c r="S15" s="33"/>
      <c r="T15" s="33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</row>
    <row r="16" spans="1:42" s="13" customFormat="1" ht="19.899999999999999" customHeight="1" thickBot="1">
      <c r="A16" s="23"/>
      <c r="B16" s="60"/>
      <c r="C16" s="36" t="s">
        <v>16</v>
      </c>
      <c r="D16" s="36" t="s">
        <v>17</v>
      </c>
      <c r="E16" s="36" t="s">
        <v>17</v>
      </c>
      <c r="F16" s="14"/>
      <c r="G16" s="7"/>
      <c r="H16" s="24"/>
      <c r="I16" s="61"/>
      <c r="J16" s="24"/>
      <c r="K16" s="24"/>
      <c r="L16" s="56"/>
      <c r="M16" s="56"/>
      <c r="N16" s="56"/>
      <c r="O16" s="41"/>
      <c r="P16" s="7"/>
      <c r="Q16" s="24"/>
      <c r="R16" s="38">
        <f>IF(NOT(ISBLANK(#REF!)),1,0)+IF(NOT(ISBLANK(#REF!)),1,0)+IF(NOT(ISBLANK(#REF!)),1,0)</f>
        <v>3</v>
      </c>
      <c r="S16" s="25"/>
      <c r="T16" s="25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</row>
    <row r="17" spans="1:42" s="13" customFormat="1" ht="19.899999999999999" customHeight="1">
      <c r="A17" s="23"/>
      <c r="B17" s="62" t="s">
        <v>18</v>
      </c>
      <c r="C17" s="111">
        <v>23</v>
      </c>
      <c r="D17" s="112">
        <v>10</v>
      </c>
      <c r="E17" s="63">
        <f>+C17*D17</f>
        <v>230</v>
      </c>
      <c r="F17" s="23"/>
      <c r="G17" s="54"/>
      <c r="H17" s="47"/>
      <c r="I17" s="61"/>
      <c r="J17" s="47"/>
      <c r="K17" s="47"/>
      <c r="L17" s="64"/>
      <c r="M17" s="64"/>
      <c r="N17" s="65"/>
      <c r="O17" s="57"/>
      <c r="P17" s="54"/>
      <c r="Q17" s="47"/>
      <c r="R17" s="38"/>
      <c r="S17" s="25"/>
      <c r="T17" s="25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</row>
    <row r="18" spans="1:42" s="43" customFormat="1" ht="19.899999999999999" customHeight="1">
      <c r="A18" s="39"/>
      <c r="B18" s="66" t="s">
        <v>19</v>
      </c>
      <c r="C18" s="113">
        <v>23</v>
      </c>
      <c r="D18" s="114">
        <v>10</v>
      </c>
      <c r="E18" s="67">
        <f>+C18*D18</f>
        <v>230</v>
      </c>
      <c r="F18" s="23"/>
      <c r="G18" s="7"/>
      <c r="H18" s="47"/>
      <c r="I18" s="61"/>
      <c r="J18" s="47"/>
      <c r="K18" s="47"/>
      <c r="L18" s="64"/>
      <c r="M18" s="64"/>
      <c r="N18" s="65"/>
      <c r="O18" s="26"/>
      <c r="P18" s="7"/>
      <c r="Q18" s="47"/>
    </row>
    <row r="19" spans="1:42" s="43" customFormat="1" ht="19.899999999999999" customHeight="1">
      <c r="A19" s="39"/>
      <c r="B19" s="66" t="s">
        <v>20</v>
      </c>
      <c r="C19" s="113">
        <v>185</v>
      </c>
      <c r="D19" s="115"/>
      <c r="E19" s="68"/>
      <c r="F19" s="23"/>
      <c r="G19" s="7"/>
      <c r="H19" s="47"/>
      <c r="I19" s="47"/>
      <c r="J19" s="47"/>
      <c r="K19" s="47"/>
      <c r="L19" s="64"/>
      <c r="M19" s="64"/>
      <c r="N19" s="65"/>
      <c r="O19" s="26"/>
      <c r="P19" s="7"/>
      <c r="Q19" s="47"/>
      <c r="R19" s="40"/>
      <c r="S19" s="42"/>
    </row>
    <row r="20" spans="1:42" ht="19.899999999999999" customHeight="1">
      <c r="B20" s="69" t="s">
        <v>21</v>
      </c>
      <c r="C20" s="96">
        <v>5</v>
      </c>
      <c r="D20" s="115"/>
      <c r="E20" s="67">
        <f>+((C19*C20)/C21)*60</f>
        <v>555</v>
      </c>
      <c r="F20" s="23"/>
      <c r="G20" s="7"/>
      <c r="H20" s="47"/>
      <c r="I20" s="47"/>
      <c r="J20" s="47"/>
      <c r="K20" s="47"/>
      <c r="L20" s="64"/>
      <c r="M20" s="64"/>
      <c r="N20" s="65"/>
      <c r="O20" s="26"/>
      <c r="P20" s="7"/>
      <c r="Q20" s="47"/>
      <c r="R20" s="25"/>
      <c r="S20" s="26"/>
      <c r="T20" s="26"/>
    </row>
    <row r="21" spans="1:42" s="31" customFormat="1" ht="19.899999999999999" customHeight="1">
      <c r="A21" s="10"/>
      <c r="B21" s="69" t="s">
        <v>22</v>
      </c>
      <c r="C21" s="96">
        <v>100</v>
      </c>
      <c r="D21" s="115"/>
      <c r="E21" s="68"/>
      <c r="F21" s="23"/>
      <c r="G21" s="7"/>
      <c r="H21" s="47"/>
      <c r="I21" s="47"/>
      <c r="J21" s="47"/>
      <c r="K21" s="47"/>
      <c r="L21" s="64"/>
      <c r="M21" s="64"/>
      <c r="N21" s="65"/>
      <c r="O21" s="26"/>
      <c r="P21" s="7"/>
      <c r="Q21" s="47"/>
      <c r="S21" s="33"/>
      <c r="T21" s="33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2" s="31" customFormat="1" ht="19.899999999999999" customHeight="1">
      <c r="A22" s="10"/>
      <c r="B22" s="69" t="s">
        <v>61</v>
      </c>
      <c r="C22" s="149">
        <v>3</v>
      </c>
      <c r="D22" s="114">
        <v>12</v>
      </c>
      <c r="E22" s="148">
        <f>C22*D22</f>
        <v>36</v>
      </c>
      <c r="F22" s="23"/>
      <c r="G22" s="7"/>
      <c r="H22" s="47"/>
      <c r="I22" s="47"/>
      <c r="J22" s="47"/>
      <c r="K22" s="47"/>
      <c r="L22" s="64"/>
      <c r="M22" s="64"/>
      <c r="N22" s="65"/>
      <c r="O22" s="26"/>
      <c r="P22" s="7"/>
      <c r="Q22" s="47"/>
      <c r="S22" s="33"/>
      <c r="T22" s="33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</row>
    <row r="23" spans="1:42" s="31" customFormat="1" ht="35.450000000000003" customHeight="1" thickBot="1">
      <c r="A23" s="10"/>
      <c r="B23" s="147" t="s">
        <v>62</v>
      </c>
      <c r="C23" s="116">
        <v>4</v>
      </c>
      <c r="D23" s="117">
        <v>45</v>
      </c>
      <c r="E23" s="70">
        <f>+C23*D23</f>
        <v>180</v>
      </c>
      <c r="F23" s="23"/>
      <c r="G23" s="7"/>
      <c r="H23" s="47"/>
      <c r="I23" s="47"/>
      <c r="J23" s="47"/>
      <c r="K23" s="47"/>
      <c r="L23" s="64"/>
      <c r="M23" s="64"/>
      <c r="N23" s="65"/>
      <c r="O23" s="26"/>
      <c r="P23" s="7"/>
      <c r="Q23" s="47"/>
      <c r="S23" s="33"/>
      <c r="T23" s="33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</row>
    <row r="24" spans="1:42" s="8" customFormat="1" ht="19.899999999999999" customHeight="1">
      <c r="A24" s="47"/>
      <c r="B24" s="49"/>
      <c r="C24" s="49"/>
      <c r="D24" s="14" t="s">
        <v>15</v>
      </c>
      <c r="E24" s="14">
        <f>SUM(E17:E23)</f>
        <v>1231</v>
      </c>
      <c r="F24" s="16" t="s">
        <v>23</v>
      </c>
      <c r="G24" s="71"/>
      <c r="H24" s="24"/>
      <c r="I24" s="24"/>
      <c r="J24" s="24"/>
      <c r="K24" s="24"/>
      <c r="L24" s="72"/>
      <c r="M24" s="24"/>
      <c r="N24" s="73"/>
      <c r="O24" s="57"/>
      <c r="P24" s="71"/>
      <c r="Q24" s="24"/>
    </row>
    <row r="25" spans="1:42" s="1" customFormat="1" ht="19.899999999999999" customHeight="1">
      <c r="B25" s="23"/>
      <c r="C25" s="23"/>
      <c r="D25" s="23" t="s">
        <v>24</v>
      </c>
      <c r="E25" s="74">
        <f>C9</f>
        <v>600</v>
      </c>
      <c r="F25" s="75" t="s">
        <v>23</v>
      </c>
      <c r="G25" s="8"/>
      <c r="H25" s="47"/>
      <c r="I25" s="47"/>
      <c r="J25" s="47"/>
      <c r="K25" s="47"/>
      <c r="L25" s="47"/>
      <c r="M25" s="47"/>
      <c r="N25" s="76"/>
      <c r="O25" s="26"/>
      <c r="P25" s="8"/>
      <c r="Q25" s="47"/>
    </row>
    <row r="26" spans="1:42" s="1" customFormat="1" ht="19.899999999999999" customHeight="1">
      <c r="B26" s="77"/>
      <c r="C26" s="77"/>
      <c r="D26" s="78" t="s">
        <v>25</v>
      </c>
      <c r="E26" s="20">
        <f>+E24/E25</f>
        <v>2.0516666666666667</v>
      </c>
      <c r="F26" s="77"/>
      <c r="G26" s="7"/>
      <c r="H26" s="79"/>
      <c r="I26" s="79"/>
      <c r="J26" s="79"/>
      <c r="K26" s="79"/>
      <c r="L26" s="79"/>
      <c r="M26" s="80"/>
      <c r="N26" s="81"/>
      <c r="O26" s="26"/>
      <c r="P26" s="7"/>
      <c r="Q26" s="79"/>
    </row>
    <row r="27" spans="1:42" s="59" customFormat="1" ht="19.899999999999999" customHeight="1">
      <c r="A27" s="49"/>
      <c r="B27" s="13"/>
      <c r="C27" s="23"/>
      <c r="D27" s="17"/>
      <c r="E27" s="17"/>
      <c r="F27" s="17"/>
      <c r="G27" s="13"/>
      <c r="H27" s="44"/>
      <c r="I27" s="44"/>
      <c r="J27" s="44"/>
      <c r="K27" s="44"/>
      <c r="L27" s="14"/>
      <c r="M27" s="18"/>
      <c r="N27" s="18"/>
      <c r="O27" s="8"/>
      <c r="P27" s="7"/>
      <c r="Q27" s="7"/>
      <c r="R27" s="55"/>
      <c r="S27" s="55"/>
      <c r="T27" s="56"/>
      <c r="U27" s="58"/>
      <c r="V27" s="53"/>
      <c r="W27" s="54"/>
      <c r="X27" s="55"/>
      <c r="Y27" s="55"/>
      <c r="Z27" s="56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</row>
    <row r="28" spans="1:42" ht="19.899999999999999" customHeight="1" thickBot="1">
      <c r="B28" s="50" t="s">
        <v>26</v>
      </c>
      <c r="C28" s="19"/>
      <c r="D28" s="31"/>
      <c r="E28" s="31"/>
      <c r="F28" s="31"/>
      <c r="G28" s="31"/>
      <c r="H28" s="82"/>
      <c r="I28" s="82"/>
      <c r="J28" s="82"/>
      <c r="K28" s="82"/>
      <c r="L28" s="82"/>
      <c r="M28" s="82"/>
      <c r="N28" s="83"/>
      <c r="O28" s="11"/>
      <c r="P28" s="15"/>
      <c r="Q28" s="84"/>
      <c r="R28" s="56"/>
      <c r="S28" s="56"/>
      <c r="T28" s="56"/>
      <c r="U28" s="24"/>
      <c r="W28" s="24"/>
      <c r="X28" s="56"/>
      <c r="Y28" s="56"/>
      <c r="Z28" s="56"/>
      <c r="AM28" s="2"/>
      <c r="AN28" s="2"/>
      <c r="AO28" s="2"/>
      <c r="AP28" s="2"/>
    </row>
    <row r="29" spans="1:42" s="59" customFormat="1" ht="19.899999999999999" customHeight="1">
      <c r="A29" s="49"/>
      <c r="B29" s="45" t="s">
        <v>27</v>
      </c>
      <c r="C29" s="45" t="s">
        <v>28</v>
      </c>
      <c r="D29" s="27" t="s">
        <v>29</v>
      </c>
      <c r="E29" s="30" t="s">
        <v>30</v>
      </c>
      <c r="F29" s="30" t="s">
        <v>13</v>
      </c>
      <c r="G29" s="29" t="s">
        <v>31</v>
      </c>
      <c r="H29" s="28" t="s">
        <v>31</v>
      </c>
      <c r="I29" s="30" t="s">
        <v>63</v>
      </c>
      <c r="J29" s="31"/>
      <c r="K29" s="85"/>
      <c r="L29" s="85"/>
      <c r="M29" s="85"/>
      <c r="N29" s="31"/>
      <c r="O29" s="86"/>
      <c r="P29" s="33"/>
      <c r="Q29" s="34"/>
      <c r="R29" s="64"/>
      <c r="S29" s="64"/>
      <c r="T29" s="65"/>
      <c r="U29" s="47"/>
      <c r="V29" s="54"/>
      <c r="W29" s="47"/>
      <c r="X29" s="64"/>
      <c r="Y29" s="64"/>
      <c r="Z29" s="65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</row>
    <row r="30" spans="1:42" ht="19.899999999999999" customHeight="1" thickBot="1">
      <c r="B30" s="99"/>
      <c r="C30" s="96" t="s">
        <v>32</v>
      </c>
      <c r="D30" s="97" t="s">
        <v>33</v>
      </c>
      <c r="E30" s="100" t="s">
        <v>33</v>
      </c>
      <c r="F30" s="98" t="s">
        <v>33</v>
      </c>
      <c r="G30" s="56"/>
      <c r="H30" s="150" t="s">
        <v>34</v>
      </c>
      <c r="I30" s="35" t="s">
        <v>67</v>
      </c>
      <c r="J30" s="31"/>
      <c r="K30" s="85"/>
      <c r="L30" s="85"/>
      <c r="M30" s="85"/>
      <c r="N30" s="31"/>
      <c r="O30" s="86"/>
      <c r="P30" s="33"/>
      <c r="Q30" s="34"/>
      <c r="R30" s="64"/>
      <c r="S30" s="64"/>
      <c r="T30" s="65"/>
      <c r="U30" s="47"/>
      <c r="W30" s="47"/>
      <c r="X30" s="64"/>
      <c r="Y30" s="64"/>
      <c r="Z30" s="65"/>
      <c r="AM30" s="2"/>
      <c r="AN30" s="2"/>
      <c r="AO30" s="2"/>
      <c r="AP30" s="2"/>
    </row>
    <row r="31" spans="1:42" ht="19.899999999999999" customHeight="1">
      <c r="B31" s="118" t="s">
        <v>35</v>
      </c>
      <c r="C31" s="119">
        <v>2</v>
      </c>
      <c r="D31" s="127">
        <v>60</v>
      </c>
      <c r="E31" s="101">
        <f t="shared" ref="E31:E41" si="0">+C31*60+D31</f>
        <v>180</v>
      </c>
      <c r="F31" s="87">
        <f>E25</f>
        <v>600</v>
      </c>
      <c r="G31" s="104">
        <f t="shared" ref="G31:G41" si="1">+E31/F31</f>
        <v>0.3</v>
      </c>
      <c r="H31" s="153">
        <f>ROUNDUP(G31,0)</f>
        <v>1</v>
      </c>
      <c r="I31" s="156">
        <v>1</v>
      </c>
      <c r="J31" s="12"/>
      <c r="O31" s="6"/>
      <c r="P31" s="26"/>
      <c r="R31" s="64"/>
      <c r="S31" s="64"/>
      <c r="T31" s="65"/>
      <c r="U31" s="47"/>
      <c r="W31" s="47"/>
      <c r="X31" s="64"/>
      <c r="Y31" s="64"/>
      <c r="Z31" s="65"/>
      <c r="AM31" s="2"/>
      <c r="AN31" s="2"/>
      <c r="AO31" s="2"/>
      <c r="AP31" s="2"/>
    </row>
    <row r="32" spans="1:42" ht="19.899999999999999" customHeight="1">
      <c r="B32" s="120" t="s">
        <v>36</v>
      </c>
      <c r="C32" s="121">
        <v>30</v>
      </c>
      <c r="D32" s="128">
        <v>60</v>
      </c>
      <c r="E32" s="102">
        <f t="shared" si="0"/>
        <v>1860</v>
      </c>
      <c r="F32" s="88">
        <f>$E$25</f>
        <v>600</v>
      </c>
      <c r="G32" s="105">
        <f t="shared" si="1"/>
        <v>3.1</v>
      </c>
      <c r="H32" s="154">
        <f>ROUNDUP(G32,0)</f>
        <v>4</v>
      </c>
      <c r="I32" s="157">
        <v>4</v>
      </c>
      <c r="J32" s="12"/>
      <c r="K32" s="12"/>
      <c r="O32" s="6"/>
      <c r="P32" s="26"/>
      <c r="R32" s="64"/>
      <c r="S32" s="64"/>
      <c r="T32" s="65"/>
      <c r="U32" s="47"/>
      <c r="W32" s="47"/>
      <c r="X32" s="64"/>
      <c r="Y32" s="64"/>
      <c r="Z32" s="65"/>
      <c r="AM32" s="2"/>
      <c r="AN32" s="2"/>
      <c r="AO32" s="2"/>
      <c r="AP32" s="2"/>
    </row>
    <row r="33" spans="1:42" ht="19.899999999999999" customHeight="1">
      <c r="B33" s="120" t="s">
        <v>37</v>
      </c>
      <c r="C33" s="122">
        <v>6</v>
      </c>
      <c r="D33" s="128">
        <v>60</v>
      </c>
      <c r="E33" s="102">
        <f t="shared" si="0"/>
        <v>420</v>
      </c>
      <c r="F33" s="88">
        <f t="shared" ref="F33:F41" si="2">$E$25</f>
        <v>600</v>
      </c>
      <c r="G33" s="105">
        <f t="shared" si="1"/>
        <v>0.7</v>
      </c>
      <c r="H33" s="154">
        <f t="shared" ref="H33:H41" si="3">ROUNDUP(G33,0)</f>
        <v>1</v>
      </c>
      <c r="I33" s="157">
        <v>1</v>
      </c>
      <c r="J33" s="12"/>
      <c r="O33" s="6"/>
      <c r="P33" s="26"/>
      <c r="R33" s="64"/>
      <c r="S33" s="64"/>
      <c r="T33" s="65"/>
      <c r="U33" s="47"/>
      <c r="W33" s="47"/>
      <c r="X33" s="64"/>
      <c r="Y33" s="64"/>
      <c r="Z33" s="65"/>
      <c r="AM33" s="2"/>
      <c r="AN33" s="2"/>
      <c r="AO33" s="2"/>
      <c r="AP33" s="2"/>
    </row>
    <row r="34" spans="1:42" ht="19.899999999999999" customHeight="1">
      <c r="B34" s="120" t="s">
        <v>38</v>
      </c>
      <c r="C34" s="122">
        <v>3</v>
      </c>
      <c r="D34" s="128">
        <v>60</v>
      </c>
      <c r="E34" s="102">
        <f t="shared" si="0"/>
        <v>240</v>
      </c>
      <c r="F34" s="88">
        <f t="shared" si="2"/>
        <v>600</v>
      </c>
      <c r="G34" s="105">
        <f t="shared" si="1"/>
        <v>0.4</v>
      </c>
      <c r="H34" s="154">
        <f t="shared" si="3"/>
        <v>1</v>
      </c>
      <c r="I34" s="157">
        <v>1</v>
      </c>
      <c r="J34" s="12"/>
      <c r="O34" s="6"/>
      <c r="P34" s="26"/>
      <c r="R34" s="64"/>
      <c r="S34" s="64"/>
      <c r="T34" s="65"/>
      <c r="U34" s="47"/>
      <c r="W34" s="47"/>
      <c r="X34" s="64"/>
      <c r="Y34" s="64"/>
      <c r="Z34" s="65"/>
      <c r="AM34" s="2"/>
      <c r="AN34" s="2"/>
      <c r="AO34" s="2"/>
      <c r="AP34" s="2"/>
    </row>
    <row r="35" spans="1:42" s="49" customFormat="1" ht="19.899999999999999" customHeight="1">
      <c r="B35" s="120" t="s">
        <v>39</v>
      </c>
      <c r="C35" s="122">
        <v>3</v>
      </c>
      <c r="D35" s="128">
        <v>60</v>
      </c>
      <c r="E35" s="102">
        <f t="shared" si="0"/>
        <v>240</v>
      </c>
      <c r="F35" s="88">
        <f t="shared" si="2"/>
        <v>600</v>
      </c>
      <c r="G35" s="105">
        <f t="shared" si="1"/>
        <v>0.4</v>
      </c>
      <c r="H35" s="154">
        <f t="shared" si="3"/>
        <v>1</v>
      </c>
      <c r="I35" s="157">
        <v>1</v>
      </c>
      <c r="J35" s="12"/>
      <c r="K35" s="4"/>
      <c r="L35" s="4"/>
      <c r="M35" s="4" t="s">
        <v>40</v>
      </c>
      <c r="N35" s="5"/>
      <c r="O35" s="3"/>
      <c r="P35" s="7"/>
      <c r="Q35" s="8"/>
      <c r="R35" s="72"/>
      <c r="S35" s="24"/>
      <c r="T35" s="73"/>
      <c r="U35" s="24"/>
      <c r="V35" s="71"/>
      <c r="W35" s="24"/>
      <c r="X35" s="72"/>
      <c r="Y35" s="24"/>
      <c r="Z35" s="73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</row>
    <row r="36" spans="1:42" s="1" customFormat="1" ht="19.899999999999999" customHeight="1">
      <c r="B36" s="123" t="s">
        <v>41</v>
      </c>
      <c r="C36" s="146">
        <f>D53</f>
        <v>40</v>
      </c>
      <c r="D36" s="128">
        <v>60</v>
      </c>
      <c r="E36" s="102">
        <f t="shared" si="0"/>
        <v>2460</v>
      </c>
      <c r="F36" s="88">
        <f t="shared" si="2"/>
        <v>600</v>
      </c>
      <c r="G36" s="105">
        <f t="shared" si="1"/>
        <v>4.0999999999999996</v>
      </c>
      <c r="H36" s="154">
        <f t="shared" si="3"/>
        <v>5</v>
      </c>
      <c r="I36" s="157">
        <v>6</v>
      </c>
      <c r="J36" s="12"/>
      <c r="K36" s="4"/>
      <c r="L36" s="4"/>
      <c r="M36" s="4"/>
      <c r="N36" s="5"/>
      <c r="O36" s="3"/>
      <c r="P36" s="7"/>
      <c r="Q36" s="8"/>
      <c r="R36" s="47"/>
      <c r="S36" s="47"/>
      <c r="T36" s="76"/>
      <c r="U36" s="25"/>
      <c r="V36" s="8"/>
      <c r="W36" s="47"/>
      <c r="X36" s="47"/>
      <c r="Y36" s="47"/>
      <c r="Z36" s="76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</row>
    <row r="37" spans="1:42" ht="19.899999999999999" customHeight="1">
      <c r="B37" s="123" t="s">
        <v>56</v>
      </c>
      <c r="C37" s="122">
        <v>12</v>
      </c>
      <c r="D37" s="128">
        <v>60</v>
      </c>
      <c r="E37" s="102">
        <f t="shared" si="0"/>
        <v>780</v>
      </c>
      <c r="F37" s="88">
        <f t="shared" si="2"/>
        <v>600</v>
      </c>
      <c r="G37" s="105">
        <f t="shared" si="1"/>
        <v>1.3</v>
      </c>
      <c r="H37" s="154">
        <f>ROUNDUP(G37,0)</f>
        <v>2</v>
      </c>
      <c r="I37" s="157">
        <v>1</v>
      </c>
      <c r="J37" s="12"/>
      <c r="N37" s="5"/>
      <c r="O37" s="3"/>
      <c r="P37" s="7"/>
      <c r="Q37" s="8"/>
      <c r="R37" s="79"/>
      <c r="S37" s="80"/>
      <c r="T37" s="81"/>
      <c r="U37" s="79"/>
      <c r="W37" s="79"/>
      <c r="X37" s="79"/>
      <c r="Y37" s="80"/>
      <c r="Z37" s="81"/>
      <c r="AM37" s="2"/>
      <c r="AN37" s="2"/>
      <c r="AO37" s="2"/>
      <c r="AP37" s="2"/>
    </row>
    <row r="38" spans="1:42" ht="19.899999999999999" customHeight="1">
      <c r="B38" s="124" t="s">
        <v>48</v>
      </c>
      <c r="C38" s="121">
        <v>12</v>
      </c>
      <c r="D38" s="128">
        <v>60</v>
      </c>
      <c r="E38" s="102">
        <f t="shared" si="0"/>
        <v>780</v>
      </c>
      <c r="F38" s="88">
        <f t="shared" si="2"/>
        <v>600</v>
      </c>
      <c r="G38" s="105">
        <f t="shared" si="1"/>
        <v>1.3</v>
      </c>
      <c r="H38" s="154">
        <f t="shared" si="3"/>
        <v>2</v>
      </c>
      <c r="I38" s="157">
        <v>2</v>
      </c>
      <c r="J38" s="12"/>
      <c r="K38" s="1"/>
      <c r="L38" s="2"/>
      <c r="M38" s="2"/>
      <c r="O38" s="3"/>
      <c r="P38" s="7"/>
      <c r="S38" s="7"/>
      <c r="AM38" s="2"/>
      <c r="AN38" s="2"/>
      <c r="AO38" s="2"/>
      <c r="AP38" s="2"/>
    </row>
    <row r="39" spans="1:42" s="31" customFormat="1" ht="19.899999999999999" customHeight="1">
      <c r="A39" s="10"/>
      <c r="B39" s="124" t="s">
        <v>49</v>
      </c>
      <c r="C39" s="121">
        <v>12</v>
      </c>
      <c r="D39" s="128">
        <v>60</v>
      </c>
      <c r="E39" s="102">
        <f t="shared" ref="E39" si="4">+C39*60+D39</f>
        <v>780</v>
      </c>
      <c r="F39" s="88">
        <f t="shared" si="2"/>
        <v>600</v>
      </c>
      <c r="G39" s="105">
        <f t="shared" ref="G39" si="5">+E39/F39</f>
        <v>1.3</v>
      </c>
      <c r="H39" s="154">
        <f t="shared" ref="H39" si="6">ROUNDUP(G39,0)</f>
        <v>2</v>
      </c>
      <c r="I39" s="157">
        <v>1</v>
      </c>
      <c r="J39" s="12"/>
      <c r="K39" s="1"/>
      <c r="L39" s="2"/>
      <c r="M39" s="2"/>
      <c r="N39" s="2"/>
      <c r="O39" s="3"/>
      <c r="P39" s="7"/>
      <c r="Q39" s="7"/>
      <c r="R39" s="84"/>
      <c r="S39" s="46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</row>
    <row r="40" spans="1:42" s="31" customFormat="1" ht="19.899999999999999" customHeight="1">
      <c r="A40" s="10"/>
      <c r="B40" s="151" t="s">
        <v>50</v>
      </c>
      <c r="C40" s="152">
        <v>4</v>
      </c>
      <c r="D40" s="128">
        <v>60</v>
      </c>
      <c r="E40" s="102">
        <f t="shared" ref="E40" si="7">+C40*60+D40</f>
        <v>300</v>
      </c>
      <c r="F40" s="88">
        <f t="shared" si="2"/>
        <v>600</v>
      </c>
      <c r="G40" s="105">
        <f t="shared" ref="G40" si="8">+E40/F40</f>
        <v>0.5</v>
      </c>
      <c r="H40" s="154">
        <f t="shared" ref="H40" si="9">ROUNDUP(G40,0)</f>
        <v>1</v>
      </c>
      <c r="I40" s="158">
        <v>1</v>
      </c>
      <c r="J40" s="12"/>
      <c r="K40" s="1"/>
      <c r="L40" s="2"/>
      <c r="M40" s="2"/>
      <c r="N40" s="2"/>
      <c r="O40" s="3"/>
      <c r="P40" s="7"/>
      <c r="Q40" s="7"/>
      <c r="R40" s="84"/>
      <c r="S40" s="46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</row>
    <row r="41" spans="1:42" s="31" customFormat="1" ht="19.899999999999999" customHeight="1" thickBot="1">
      <c r="A41" s="10"/>
      <c r="B41" s="125" t="s">
        <v>64</v>
      </c>
      <c r="C41" s="126">
        <v>2</v>
      </c>
      <c r="D41" s="129">
        <v>60</v>
      </c>
      <c r="E41" s="103">
        <f t="shared" si="0"/>
        <v>180</v>
      </c>
      <c r="F41" s="90">
        <f t="shared" si="2"/>
        <v>600</v>
      </c>
      <c r="G41" s="106">
        <f t="shared" si="1"/>
        <v>0.3</v>
      </c>
      <c r="H41" s="155">
        <f t="shared" si="3"/>
        <v>1</v>
      </c>
      <c r="I41" s="159">
        <v>1</v>
      </c>
      <c r="J41" s="12"/>
      <c r="K41" s="1"/>
      <c r="L41" s="2"/>
      <c r="M41" s="2"/>
      <c r="N41" s="2"/>
      <c r="O41" s="3"/>
      <c r="P41" s="7"/>
      <c r="Q41" s="7"/>
      <c r="R41" s="34"/>
      <c r="S41" s="46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</row>
    <row r="42" spans="1:42" s="31" customFormat="1" ht="19.899999999999999" customHeight="1">
      <c r="A42" s="10"/>
      <c r="B42" s="53"/>
      <c r="C42" s="5"/>
      <c r="D42" s="2"/>
      <c r="E42" s="5"/>
      <c r="F42" s="5"/>
      <c r="G42" s="4"/>
      <c r="H42" s="2"/>
      <c r="I42" s="7"/>
      <c r="J42" s="7"/>
      <c r="K42" s="2"/>
      <c r="L42" s="2"/>
      <c r="M42" s="2"/>
      <c r="N42" s="2"/>
      <c r="O42" s="2"/>
      <c r="P42" s="3"/>
      <c r="Q42" s="7"/>
      <c r="R42" s="34"/>
      <c r="S42" s="46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</row>
    <row r="43" spans="1:42" s="31" customFormat="1" ht="19.899999999999999" customHeight="1">
      <c r="A43" s="10"/>
      <c r="B43" s="89"/>
      <c r="C43" s="5"/>
      <c r="D43" s="2"/>
      <c r="E43" s="5"/>
      <c r="F43" s="5"/>
      <c r="G43" s="4"/>
      <c r="H43" s="2"/>
      <c r="I43" s="7"/>
      <c r="J43" s="7"/>
      <c r="K43" s="2"/>
      <c r="L43" s="2"/>
      <c r="M43" s="2"/>
      <c r="N43" s="2"/>
      <c r="O43" s="2"/>
      <c r="P43" s="3"/>
      <c r="Q43" s="7"/>
      <c r="R43" s="34"/>
      <c r="S43" s="46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</row>
    <row r="44" spans="1:42" ht="19.899999999999999" customHeight="1" thickBot="1">
      <c r="B44" s="50" t="s">
        <v>42</v>
      </c>
      <c r="C44" s="5"/>
      <c r="D44" s="2"/>
      <c r="E44" s="5"/>
      <c r="F44" s="5"/>
      <c r="H44" s="2"/>
      <c r="I44" s="7"/>
      <c r="J44" s="7"/>
      <c r="K44" s="7"/>
      <c r="L44" s="7"/>
      <c r="M44" s="7"/>
      <c r="N44" s="7"/>
      <c r="O44" s="7"/>
      <c r="P44" s="7"/>
      <c r="AP44" s="2"/>
    </row>
    <row r="45" spans="1:42" ht="19.899999999999999" customHeight="1" thickBot="1">
      <c r="B45" s="165" t="s">
        <v>11</v>
      </c>
      <c r="C45" s="166"/>
      <c r="D45" s="166"/>
      <c r="E45" s="167"/>
      <c r="F45" s="141"/>
      <c r="G45" s="141"/>
      <c r="H45" s="141"/>
      <c r="I45" s="7"/>
      <c r="J45" s="7"/>
      <c r="K45" s="7"/>
      <c r="L45" s="7"/>
      <c r="M45" s="7"/>
      <c r="N45" s="7"/>
      <c r="O45" s="7"/>
      <c r="P45" s="7"/>
      <c r="AP45" s="2"/>
    </row>
    <row r="46" spans="1:42" ht="19.899999999999999" customHeight="1" thickBot="1">
      <c r="B46" s="131"/>
      <c r="C46" s="133"/>
      <c r="D46" s="133"/>
      <c r="E46" s="142"/>
      <c r="F46" s="133"/>
      <c r="G46" s="92"/>
      <c r="H46" s="91"/>
      <c r="I46" s="91"/>
      <c r="J46" s="91"/>
      <c r="K46" s="91"/>
      <c r="L46" s="91"/>
      <c r="M46" s="91"/>
      <c r="N46" s="91"/>
      <c r="O46" s="91"/>
      <c r="P46" s="7"/>
      <c r="S46" s="7"/>
      <c r="AN46" s="2"/>
      <c r="AO46" s="2"/>
      <c r="AP46" s="2"/>
    </row>
    <row r="47" spans="1:42" ht="19.899999999999999" customHeight="1" thickBot="1">
      <c r="B47" s="131"/>
      <c r="C47" s="135" t="s">
        <v>43</v>
      </c>
      <c r="D47" s="136">
        <v>0.5</v>
      </c>
      <c r="E47" s="143" t="s">
        <v>44</v>
      </c>
      <c r="F47" s="137"/>
      <c r="G47"/>
      <c r="H47" s="91"/>
      <c r="I47" s="91"/>
      <c r="J47" s="91"/>
      <c r="K47" s="91"/>
      <c r="L47" s="91"/>
      <c r="M47" s="91"/>
      <c r="N47" s="91"/>
      <c r="O47" s="91"/>
      <c r="P47" s="7"/>
      <c r="S47" s="7"/>
      <c r="AN47" s="2"/>
      <c r="AO47" s="2"/>
      <c r="AP47" s="2"/>
    </row>
    <row r="48" spans="1:42" ht="19.899999999999999" customHeight="1" thickBot="1">
      <c r="B48" s="131"/>
      <c r="C48" s="134"/>
      <c r="D48" s="140"/>
      <c r="E48" s="143"/>
      <c r="F48" s="137"/>
      <c r="G48"/>
      <c r="H48" s="91"/>
      <c r="I48" s="91"/>
      <c r="J48" s="91"/>
      <c r="K48" s="91"/>
      <c r="L48" s="91"/>
      <c r="M48" s="91"/>
      <c r="N48" s="91"/>
      <c r="O48" s="91"/>
      <c r="P48" s="7"/>
      <c r="S48" s="7"/>
      <c r="AN48" s="2"/>
      <c r="AO48" s="2"/>
      <c r="AP48" s="2"/>
    </row>
    <row r="49" spans="2:42" ht="19.899999999999999" customHeight="1" thickBot="1">
      <c r="B49" s="131"/>
      <c r="C49" s="135" t="s">
        <v>45</v>
      </c>
      <c r="D49" s="136">
        <v>10</v>
      </c>
      <c r="E49" s="143" t="s">
        <v>46</v>
      </c>
      <c r="F49" s="137"/>
      <c r="G49"/>
      <c r="H49" s="91"/>
      <c r="I49" s="91"/>
      <c r="J49" s="91"/>
      <c r="K49" s="91"/>
      <c r="L49" s="91"/>
      <c r="M49" s="91"/>
      <c r="N49" s="91"/>
      <c r="O49" s="91"/>
      <c r="P49" s="7"/>
      <c r="S49" s="7"/>
      <c r="AN49" s="2"/>
      <c r="AO49" s="2"/>
      <c r="AP49" s="2"/>
    </row>
    <row r="50" spans="2:42" ht="19.899999999999999" customHeight="1" thickBot="1">
      <c r="B50" s="131"/>
      <c r="C50" s="139"/>
      <c r="D50" s="140"/>
      <c r="E50" s="143"/>
      <c r="F50" s="137"/>
      <c r="G50"/>
      <c r="H50" s="91"/>
      <c r="I50" s="91"/>
      <c r="J50" s="91"/>
      <c r="K50" s="91"/>
      <c r="L50" s="91"/>
      <c r="M50" s="91"/>
      <c r="N50" s="91"/>
      <c r="O50" s="91"/>
      <c r="P50" s="7"/>
      <c r="S50" s="7"/>
      <c r="AH50" s="2"/>
      <c r="AI50" s="2"/>
      <c r="AJ50" s="2"/>
      <c r="AK50" s="2"/>
      <c r="AL50" s="2"/>
      <c r="AM50" s="2"/>
      <c r="AN50" s="2"/>
      <c r="AO50" s="2"/>
      <c r="AP50" s="2"/>
    </row>
    <row r="51" spans="2:42" ht="19.899999999999999" customHeight="1" thickBot="1">
      <c r="B51" s="131"/>
      <c r="C51" s="135" t="s">
        <v>60</v>
      </c>
      <c r="D51" s="138">
        <f>(720*D47)/D49</f>
        <v>36</v>
      </c>
      <c r="E51" s="143"/>
      <c r="F51" s="137"/>
      <c r="G51"/>
      <c r="H51" s="91"/>
      <c r="I51" s="91"/>
      <c r="J51" s="91"/>
      <c r="K51" s="91"/>
      <c r="L51" s="91"/>
      <c r="M51" s="91"/>
      <c r="N51" s="91"/>
      <c r="O51" s="91"/>
      <c r="P51" s="7"/>
      <c r="S51" s="7"/>
      <c r="AH51" s="2"/>
      <c r="AI51" s="2"/>
      <c r="AJ51" s="2"/>
      <c r="AK51" s="2"/>
      <c r="AL51" s="2"/>
      <c r="AM51" s="2"/>
      <c r="AN51" s="2"/>
      <c r="AO51" s="2"/>
      <c r="AP51" s="2"/>
    </row>
    <row r="52" spans="2:42" s="91" customFormat="1" ht="16.5" thickBot="1">
      <c r="B52" s="131"/>
      <c r="C52" s="133"/>
      <c r="D52" s="133"/>
      <c r="E52" s="144"/>
      <c r="F52" s="137"/>
      <c r="G52"/>
    </row>
    <row r="53" spans="2:42" s="91" customFormat="1" ht="16.5" thickBot="1">
      <c r="B53" s="131"/>
      <c r="C53" s="135" t="s">
        <v>47</v>
      </c>
      <c r="D53" s="136">
        <v>40</v>
      </c>
      <c r="E53" s="143"/>
      <c r="F53" s="137"/>
      <c r="G53"/>
    </row>
    <row r="54" spans="2:42" s="91" customFormat="1" ht="16.5" thickBot="1">
      <c r="B54" s="93"/>
      <c r="C54" s="94"/>
      <c r="D54" s="95"/>
      <c r="E54" s="145"/>
      <c r="F54" s="137"/>
      <c r="G54"/>
    </row>
    <row r="55" spans="2:42" s="91" customFormat="1">
      <c r="B55" s="1"/>
      <c r="C55" s="2"/>
      <c r="D55" s="1"/>
      <c r="E55" s="3"/>
      <c r="F55" s="133"/>
      <c r="G55" s="92"/>
    </row>
    <row r="56" spans="2:42" s="91" customFormat="1">
      <c r="B56" s="2"/>
      <c r="C56" s="1"/>
      <c r="D56" s="3"/>
      <c r="E56" s="3"/>
      <c r="F56" s="132"/>
      <c r="G56" s="4"/>
      <c r="H56" s="6"/>
      <c r="I56" s="7"/>
      <c r="J56" s="7"/>
      <c r="K56" s="8"/>
      <c r="L56" s="7"/>
      <c r="M56" s="7"/>
      <c r="N56" s="7"/>
      <c r="O56" s="7"/>
    </row>
    <row r="57" spans="2:42" s="91" customFormat="1">
      <c r="B57" s="2"/>
      <c r="C57" s="1"/>
      <c r="D57" s="3"/>
      <c r="E57" s="3"/>
      <c r="F57" s="3"/>
      <c r="G57" s="3"/>
      <c r="H57" s="4"/>
      <c r="I57" s="4"/>
      <c r="J57" s="6"/>
      <c r="K57" s="7"/>
      <c r="L57" s="7"/>
      <c r="M57" s="8"/>
      <c r="N57" s="7"/>
      <c r="O57" s="7"/>
      <c r="P57" s="7"/>
      <c r="Q57" s="7"/>
    </row>
    <row r="58" spans="2:42" s="91" customFormat="1">
      <c r="B58" s="2"/>
      <c r="C58" s="1"/>
      <c r="D58" s="3"/>
      <c r="E58" s="3"/>
      <c r="F58" s="3"/>
      <c r="G58" s="4"/>
      <c r="H58" s="4"/>
      <c r="I58" s="4"/>
      <c r="J58" s="7"/>
      <c r="K58" s="7"/>
      <c r="L58" s="8"/>
      <c r="M58" s="7"/>
      <c r="N58" s="7"/>
      <c r="O58" s="7"/>
      <c r="P58" s="7"/>
      <c r="Q58" s="7"/>
    </row>
    <row r="59" spans="2:42" s="91" customFormat="1">
      <c r="B59" s="2"/>
      <c r="C59" s="1"/>
      <c r="D59" s="3"/>
      <c r="E59" s="3"/>
      <c r="F59" s="3"/>
      <c r="G59" s="4"/>
      <c r="H59" s="4"/>
      <c r="I59" s="4"/>
      <c r="J59" s="7"/>
      <c r="K59" s="7"/>
      <c r="L59" s="8"/>
      <c r="M59" s="7"/>
      <c r="N59" s="7"/>
      <c r="O59" s="7"/>
      <c r="P59" s="7"/>
      <c r="Q59" s="7"/>
    </row>
    <row r="60" spans="2:42" s="91" customFormat="1">
      <c r="B60" s="2"/>
      <c r="C60" s="1"/>
      <c r="D60" s="3"/>
      <c r="E60" s="3"/>
      <c r="F60" s="3"/>
      <c r="G60" s="4"/>
      <c r="H60" s="4"/>
      <c r="I60" s="4"/>
      <c r="J60" s="4"/>
      <c r="K60" s="4"/>
      <c r="L60" s="4"/>
      <c r="M60" s="4"/>
      <c r="N60" s="2"/>
      <c r="O60" s="5"/>
      <c r="P60" s="6"/>
      <c r="Q60" s="7"/>
    </row>
    <row r="61" spans="2:42" s="91" customFormat="1">
      <c r="B61" s="2"/>
      <c r="C61" s="1"/>
      <c r="D61" s="3"/>
      <c r="E61" s="3"/>
      <c r="F61" s="3"/>
      <c r="G61" s="4"/>
      <c r="H61" s="4"/>
      <c r="I61" s="4"/>
      <c r="J61" s="4"/>
      <c r="K61" s="4"/>
      <c r="L61" s="4"/>
      <c r="M61" s="4"/>
      <c r="N61" s="2"/>
      <c r="O61" s="5"/>
      <c r="P61" s="6"/>
      <c r="Q61" s="7"/>
    </row>
    <row r="62" spans="2:42" s="91" customFormat="1">
      <c r="B62" s="2"/>
      <c r="C62" s="1"/>
      <c r="D62" s="3"/>
      <c r="E62" s="3"/>
      <c r="F62" s="3"/>
      <c r="G62" s="4"/>
      <c r="H62" s="4"/>
      <c r="I62" s="4"/>
      <c r="J62" s="4"/>
      <c r="K62" s="4"/>
      <c r="L62" s="4"/>
      <c r="M62" s="4"/>
      <c r="N62" s="2"/>
      <c r="O62" s="5"/>
      <c r="P62" s="6"/>
      <c r="Q62" s="7"/>
    </row>
    <row r="63" spans="2:42" s="91" customFormat="1">
      <c r="B63" s="2"/>
      <c r="C63" s="1"/>
      <c r="D63" s="3"/>
      <c r="E63" s="3"/>
      <c r="F63" s="3"/>
      <c r="G63" s="4"/>
      <c r="H63" s="4"/>
      <c r="I63" s="4"/>
      <c r="J63" s="4"/>
      <c r="K63" s="4"/>
      <c r="L63" s="4"/>
      <c r="M63" s="4"/>
      <c r="N63" s="2"/>
      <c r="O63" s="5"/>
      <c r="P63" s="6"/>
      <c r="Q63" s="7"/>
    </row>
    <row r="64" spans="2:42" s="91" customFormat="1">
      <c r="B64" s="2"/>
      <c r="C64" s="1"/>
      <c r="D64" s="3"/>
      <c r="E64" s="3"/>
      <c r="F64" s="3"/>
      <c r="G64" s="4"/>
      <c r="H64" s="4"/>
      <c r="I64" s="4"/>
      <c r="J64" s="4"/>
      <c r="K64" s="4"/>
      <c r="L64" s="4"/>
      <c r="M64" s="4"/>
      <c r="N64" s="2"/>
      <c r="O64" s="5"/>
      <c r="P64" s="6"/>
      <c r="Q64" s="7"/>
    </row>
    <row r="65" spans="1:42" s="91" customFormat="1">
      <c r="B65" s="2"/>
      <c r="C65" s="1"/>
      <c r="D65" s="3"/>
      <c r="E65" s="3"/>
      <c r="F65" s="3"/>
      <c r="G65" s="4"/>
      <c r="H65" s="4"/>
      <c r="I65" s="4"/>
      <c r="J65" s="4"/>
      <c r="K65" s="4"/>
      <c r="L65" s="4"/>
      <c r="M65" s="4"/>
      <c r="N65" s="2"/>
      <c r="O65" s="5"/>
      <c r="P65" s="6"/>
      <c r="Q65" s="7"/>
    </row>
    <row r="66" spans="1:42" s="91" customFormat="1">
      <c r="B66" s="2"/>
      <c r="C66" s="1"/>
      <c r="D66" s="3"/>
      <c r="E66" s="3"/>
      <c r="F66" s="3"/>
      <c r="G66" s="4"/>
      <c r="H66" s="4"/>
      <c r="I66" s="4"/>
      <c r="J66" s="4"/>
      <c r="K66" s="4"/>
      <c r="L66" s="4"/>
      <c r="M66" s="4"/>
      <c r="N66" s="2"/>
      <c r="O66" s="5"/>
      <c r="P66" s="6"/>
      <c r="Q66" s="7"/>
    </row>
    <row r="67" spans="1:42">
      <c r="A67" s="2"/>
      <c r="S67" s="7"/>
      <c r="AK67" s="2"/>
      <c r="AL67" s="2"/>
      <c r="AM67" s="2"/>
      <c r="AN67" s="2"/>
      <c r="AO67" s="2"/>
      <c r="AP67" s="2"/>
    </row>
    <row r="68" spans="1:42">
      <c r="A68" s="2"/>
      <c r="S68" s="7"/>
      <c r="AK68" s="2"/>
      <c r="AL68" s="2"/>
      <c r="AM68" s="2"/>
      <c r="AN68" s="2"/>
      <c r="AO68" s="2"/>
      <c r="AP68" s="2"/>
    </row>
    <row r="69" spans="1:42">
      <c r="S69" s="7"/>
      <c r="AJ69" s="2"/>
      <c r="AK69" s="2"/>
      <c r="AL69" s="2"/>
      <c r="AM69" s="2"/>
      <c r="AN69" s="2"/>
      <c r="AO69" s="2"/>
      <c r="AP69" s="2"/>
    </row>
    <row r="70" spans="1:42">
      <c r="S70" s="7"/>
      <c r="AJ70" s="2"/>
      <c r="AK70" s="2"/>
      <c r="AL70" s="2"/>
      <c r="AM70" s="2"/>
      <c r="AN70" s="2"/>
      <c r="AO70" s="2"/>
      <c r="AP70" s="2"/>
    </row>
  </sheetData>
  <mergeCells count="10">
    <mergeCell ref="C11:D11"/>
    <mergeCell ref="F8:G8"/>
    <mergeCell ref="B45:E45"/>
    <mergeCell ref="C12:D12"/>
    <mergeCell ref="C13:D13"/>
    <mergeCell ref="C4:D4"/>
    <mergeCell ref="G4:H4"/>
    <mergeCell ref="C5:D5"/>
    <mergeCell ref="C7:D7"/>
    <mergeCell ref="C10:D10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daysperyear</vt:lpstr>
      <vt:lpstr>hourspershift</vt:lpstr>
      <vt:lpstr>shifts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Norton</dc:creator>
  <cp:lastModifiedBy>George</cp:lastModifiedBy>
  <cp:lastPrinted>2018-04-04T18:57:36Z</cp:lastPrinted>
  <dcterms:created xsi:type="dcterms:W3CDTF">2018-04-04T18:35:56Z</dcterms:created>
  <dcterms:modified xsi:type="dcterms:W3CDTF">2021-01-12T13:22:50Z</dcterms:modified>
</cp:coreProperties>
</file>